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. ΕΣΠΑ 2014-2020\15_ΠΕΠ-Κρήτης_2014-2020\3c4_Ενίσχυση_ΜΜΕ_που_επλήσαν_από_COVID-19\3c4_Α_0_Προκήρυξη_Δράσης\Ενδεικτικά Παραδοτέα\"/>
    </mc:Choice>
  </mc:AlternateContent>
  <xr:revisionPtr revIDLastSave="0" documentId="8_{DF8C770C-33D5-4011-88A5-546311887BDC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3c4_Αξιολόγηση" sheetId="2" r:id="rId1"/>
  </sheets>
  <definedNames>
    <definedName name="dia_eme_apolyti" localSheetId="0">#REF!-#REF!</definedName>
    <definedName name="dia_eme_apolyti">#REF!-#REF!</definedName>
    <definedName name="_xlnm.Print_Area" localSheetId="0">'3c4_Αξιολόγηση'!$A$1:$L$32</definedName>
  </definedNames>
  <calcPr calcId="191029"/>
</workbook>
</file>

<file path=xl/calcChain.xml><?xml version="1.0" encoding="utf-8"?>
<calcChain xmlns="http://schemas.openxmlformats.org/spreadsheetml/2006/main">
  <c r="H30" i="2" l="1"/>
  <c r="H11" i="2" l="1"/>
  <c r="H8" i="2"/>
  <c r="I11" i="2" l="1"/>
  <c r="I7" i="2" l="1"/>
  <c r="L20" i="2"/>
  <c r="L23" i="2" s="1"/>
  <c r="H28" i="2"/>
  <c r="H32" i="2" s="1"/>
  <c r="L24" i="2" l="1"/>
  <c r="L26" i="2" l="1"/>
  <c r="L28" i="2" s="1"/>
  <c r="L22" i="2"/>
  <c r="I8" i="2" l="1"/>
  <c r="I14" i="2" l="1"/>
</calcChain>
</file>

<file path=xl/sharedStrings.xml><?xml version="1.0" encoding="utf-8"?>
<sst xmlns="http://schemas.openxmlformats.org/spreadsheetml/2006/main" count="65" uniqueCount="65">
  <si>
    <t>α/α</t>
  </si>
  <si>
    <t>Κατηγορία</t>
  </si>
  <si>
    <t>Κριτήριο</t>
  </si>
  <si>
    <t>ΜΑΧ</t>
  </si>
  <si>
    <t>ΜΙΝ</t>
  </si>
  <si>
    <t>Υπολογισμός Βαθμού</t>
  </si>
  <si>
    <t>Τρόπος Υπολογισμού</t>
  </si>
  <si>
    <t>Α1</t>
  </si>
  <si>
    <t>Α2</t>
  </si>
  <si>
    <t>Α3</t>
  </si>
  <si>
    <t>Ποσά</t>
  </si>
  <si>
    <t>Σύνολο εξόδων επιχείρησης έτους 2019</t>
  </si>
  <si>
    <t>(Πεδίο 312 του Φ2)</t>
  </si>
  <si>
    <t>Πεδία Ε3 φορολογικού έτους 2019</t>
  </si>
  <si>
    <t>Μέγιστη Αναλογούσα Δημόσια Χρηματοδότηση για εγκαταστάσεις ΕΝΤΟΣ Κρήτης</t>
  </si>
  <si>
    <t>Δείκτης 
κέρδους</t>
  </si>
  <si>
    <t>Συνολικές ΕΜΑ που απασχόλησε η επιχείρηση  το 2019</t>
  </si>
  <si>
    <t>Κύκλος Εργασιών 
από 1/4/2019 έως 30/06/2019</t>
  </si>
  <si>
    <t>Κύκλος Εργασιών 
από 1/4/2020 έως 30/06/2020</t>
  </si>
  <si>
    <t>(Πεδίο 524 του Ε3)</t>
  </si>
  <si>
    <t>Κύκλος Εργασιών 2019</t>
  </si>
  <si>
    <t>(Πεδίο 500 του Ε3)</t>
  </si>
  <si>
    <t>EBITDA 
2019</t>
  </si>
  <si>
    <t>Εισαγωγή δεδομένων</t>
  </si>
  <si>
    <t>Συνολική Βαθμολογία</t>
  </si>
  <si>
    <r>
      <t>Ε.Π. Κρήτη 2014 -2020 / Δράση: «</t>
    </r>
    <r>
      <rPr>
        <b/>
        <i/>
        <sz val="20"/>
        <color theme="3" tint="-0.249977111117893"/>
        <rFont val="Calibri"/>
        <family val="2"/>
        <charset val="161"/>
        <scheme val="minor"/>
      </rPr>
      <t>Ενίσχυση Επιχειρήσεων που επλήγησαν από τον Covid-19 στην περιφέρεια Κρήτης</t>
    </r>
    <r>
      <rPr>
        <b/>
        <sz val="20"/>
        <color theme="3" tint="-0.249977111117893"/>
        <rFont val="Calibri"/>
        <family val="2"/>
        <charset val="161"/>
        <scheme val="minor"/>
      </rPr>
      <t>»</t>
    </r>
  </si>
  <si>
    <t>Πίνακας Υπολογισμού Βαθμολογίας</t>
  </si>
  <si>
    <t>Υπολογισμός Αναλογούσας Δημόσιας Χρηματοδότησης</t>
  </si>
  <si>
    <t>Για επιχειρήσεις με εγκαταστάσεις στην Περιφέρεια Κρήτης και μόνο.</t>
  </si>
  <si>
    <t>Κέρδη προ Φόρων, 
Τόκων &amp; Αποσβέσεων 
προς Κύκλο Εργασιών (EBIDA/Κ.Ε.) 
έτους 2019</t>
  </si>
  <si>
    <t xml:space="preserve">Επίπτωση 
Covid-19 
στον Κύκλο Εργασιών της Επιχείρησης </t>
  </si>
  <si>
    <t>Κύκλος Εργασιών από
1/4/2019 έως 30/06/2019 (Α)
προς Κύκλο Εργασιών από
1/4/2020 έως 30/06/2020 (Β)</t>
  </si>
  <si>
    <t>Για επιχειρήσεις με εγκαταστάσεις ΕΝΤΟΣ και ΕΚΤΟΣ της περιφέρειας Κρήτης</t>
  </si>
  <si>
    <t>Τιμή
Κριτηρίου</t>
  </si>
  <si>
    <t xml:space="preserve">Αγορές εμπορευμάτων χρήσης </t>
  </si>
  <si>
    <t xml:space="preserve">Αγορές πρώτων υλών και υλικών χρήσης </t>
  </si>
  <si>
    <t xml:space="preserve">Παροχές σε εργαζομένους από εμπορική δραστηριότητα </t>
  </si>
  <si>
    <t xml:space="preserve">Παροχές σε εργαζομένους από παραγωγική δραστηριότητα </t>
  </si>
  <si>
    <t xml:space="preserve">Παροχές σε εργαζομένους από παροχή υπηρεσιών </t>
  </si>
  <si>
    <t xml:space="preserve">Διάφορα Λειτουργικά Έξοδα από εμπορική δραστηριότητα </t>
  </si>
  <si>
    <t xml:space="preserve">Διάφορα Λειτουργικά Έξοδα από παραγωγική δραστηριότητα </t>
  </si>
  <si>
    <t xml:space="preserve">Διάφορα Λειτουργικά Έξοδα από παροχή υπηρεσιών </t>
  </si>
  <si>
    <t>(Πεδίο 102)</t>
  </si>
  <si>
    <t>(Πεδίο 202)</t>
  </si>
  <si>
    <t>(Πεδίο 181)</t>
  </si>
  <si>
    <t>(Πεδίο 281)</t>
  </si>
  <si>
    <t>(Πεδίο 481)</t>
  </si>
  <si>
    <t>(Πεδίο 185)</t>
  </si>
  <si>
    <t>(Πεδίο 285)</t>
  </si>
  <si>
    <t>(Πεδίο 485)</t>
  </si>
  <si>
    <t>Αναλογούσα Επιχορήγηση (Για εγκαταστάσεις ΜΟΝΟ ΕΝΤΟΣ Κρήτης)</t>
  </si>
  <si>
    <t>Αναλογούν ποσό εξόδων για εγκαταστάσεις ΕΝΤΟΣ Κρήτης</t>
  </si>
  <si>
    <t>Ποσοστό Εξόδων που αναλογεί στις εγκαταστάσεις ΕΝΤΟΣ Κρήτης</t>
  </si>
  <si>
    <t>Για την ορθή εξαγωγή αποτελέσματος παρακαλώ συμπληρώστε σωστά όλα τα πεδία (κελιά) με κίτρινο χρώμα σύμφωνα με τις αντίστοιχες οδηγίες.</t>
  </si>
  <si>
    <t>Iκανοποιείται η τυπική προϋπόθεση για έξοδα ίσα η μεγαλύτερα των 6.000€;</t>
  </si>
  <si>
    <r>
      <t xml:space="preserve">Ικανοποιείται η τυπική προϋπόθεση για </t>
    </r>
    <r>
      <rPr>
        <b/>
        <u/>
        <sz val="12"/>
        <color rgb="FFFFFF00"/>
        <rFont val="Calibri"/>
        <family val="2"/>
        <charset val="161"/>
        <scheme val="minor"/>
      </rPr>
      <t>αναλογούντα</t>
    </r>
    <r>
      <rPr>
        <b/>
        <sz val="12"/>
        <color rgb="FFFFFF00"/>
        <rFont val="Calibri"/>
        <family val="2"/>
        <charset val="161"/>
        <scheme val="minor"/>
      </rPr>
      <t xml:space="preserve"> έξοδα εγκαταστάσεων ΕΝΤΟΣ Κρήτης ίσα η μεγαλύτερα των 6.000€;</t>
    </r>
  </si>
  <si>
    <t>Μονάδες Εργασίας</t>
  </si>
  <si>
    <t>Συνολικές Ημέρες Ασφάλισης Εργαζομένων / 300 (ΣΕΑ) έτους 2019</t>
  </si>
  <si>
    <t>ΣΕΑ 2019</t>
  </si>
  <si>
    <r>
      <rPr>
        <sz val="12"/>
        <color theme="1"/>
        <rFont val="Calibri"/>
        <family val="2"/>
        <charset val="161"/>
        <scheme val="minor"/>
      </rPr>
      <t>Κάθε έτος ασφάλισης (ΕΑ) βαθμολογείται με 1 μονάδα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sz val="10"/>
        <color theme="1"/>
        <rFont val="Calibri"/>
        <family val="2"/>
        <charset val="161"/>
        <scheme val="minor"/>
      </rPr>
      <t>Σε περίπτωση που απασχολούνταν περισσότερες των 25 ΣΕΑ η βαθμολογία του κριτηρίου 
είναι 25 μονάδες</t>
    </r>
  </si>
  <si>
    <r>
      <rPr>
        <sz val="12"/>
        <color theme="1"/>
        <rFont val="Calibri"/>
        <family val="2"/>
        <charset val="161"/>
        <scheme val="minor"/>
      </rPr>
      <t>Ο βαθμός για τιμές κριτηρίου μεγαλύτερες του 0 έως και 0,3 προκύπτει γραμμικά ως εξής:(EBIΤDA/Κ.Ε.)*50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sz val="10"/>
        <color theme="1"/>
        <rFont val="Calibri"/>
        <family val="2"/>
        <charset val="161"/>
        <scheme val="minor"/>
      </rPr>
      <t>•	  Για τιμές κριτηρίου ίσες ή μικρότερες του μηδέν ο βαθμός στο κριτήριο αυτό είναι μηδέν
•	  Για τιμές κριτηρίου μεγαλύτερες του 0,3 ο βαθμός στο κριτήριο αυτό είναι 15
•	  Σε περίπτωση που ο Κ.Ε. του έτους 2019 είναι ίσος ή μικρότερος του μηδενός ο βαθμός στο κριτήριο αυτό είναι μηδέν</t>
    </r>
  </si>
  <si>
    <r>
      <t xml:space="preserve">Επισημαίνεται ότι το παρόν δεν αντικαθιστά τον υπολογισμό βαθμολογίας που εξάγεται από το ΠΣΚΕ. Εφόσον διαπιστωθεί κάποιο λάθος ή παράληψη παρακαλώ ενημερώστε μας με email στο </t>
    </r>
    <r>
      <rPr>
        <b/>
        <u/>
        <sz val="11"/>
        <color rgb="FF0070C0"/>
        <rFont val="Calibri"/>
        <family val="2"/>
        <charset val="161"/>
        <scheme val="minor"/>
      </rPr>
      <t>info@ank.gr</t>
    </r>
    <r>
      <rPr>
        <b/>
        <sz val="11"/>
        <color rgb="FFFF0000"/>
        <rFont val="Calibri"/>
        <family val="2"/>
        <charset val="161"/>
        <scheme val="minor"/>
      </rPr>
      <t xml:space="preserve"> </t>
    </r>
  </si>
  <si>
    <r>
      <t xml:space="preserve">ΣΕΑ που απασχόλησε η επιχείρηση </t>
    </r>
    <r>
      <rPr>
        <b/>
        <u/>
        <sz val="12"/>
        <color rgb="FFFF0000"/>
        <rFont val="Calibri"/>
        <family val="2"/>
        <charset val="161"/>
        <scheme val="minor"/>
      </rPr>
      <t>ΕΝΤΟΣ</t>
    </r>
    <r>
      <rPr>
        <b/>
        <sz val="12"/>
        <color theme="1"/>
        <rFont val="Calibri"/>
        <family val="2"/>
        <charset val="161"/>
        <scheme val="minor"/>
      </rPr>
      <t xml:space="preserve"> Κρήτης</t>
    </r>
  </si>
  <si>
    <r>
      <t xml:space="preserve">ΣΕΑ που απασχόλησε η επιχείρηση </t>
    </r>
    <r>
      <rPr>
        <b/>
        <sz val="12"/>
        <color theme="1"/>
        <rFont val="Calibri"/>
        <family val="2"/>
        <charset val="161"/>
        <scheme val="minor"/>
      </rPr>
      <t>ΕΚΤΟΣ</t>
    </r>
    <r>
      <rPr>
        <sz val="12"/>
        <color theme="1"/>
        <rFont val="Calibri"/>
        <family val="2"/>
        <charset val="161"/>
        <scheme val="minor"/>
      </rPr>
      <t xml:space="preserve"> περιφέρειας Κρήτης</t>
    </r>
  </si>
  <si>
    <r>
      <rPr>
        <sz val="12"/>
        <color theme="1"/>
        <rFont val="Calibri"/>
        <family val="2"/>
        <charset val="161"/>
        <scheme val="minor"/>
      </rPr>
      <t>Ο βαθμός για τιμές κριτηρίου από 1 έως και 10 προκύπτει ως εξής: 
[Κ.Ε.(Α)/Κ.Ε.(Β)]*6</t>
    </r>
    <r>
      <rPr>
        <sz val="11"/>
        <color theme="1"/>
        <rFont val="Calibri"/>
        <family val="2"/>
        <charset val="161"/>
        <scheme val="minor"/>
      </rPr>
      <t xml:space="preserve">
•	 </t>
    </r>
    <r>
      <rPr>
        <sz val="10"/>
        <color theme="1"/>
        <rFont val="Calibri"/>
        <family val="2"/>
        <charset val="161"/>
        <scheme val="minor"/>
      </rPr>
      <t>Για τιμές κριτηρίου μικρότερες του 1 ο βαθμός στο κριτήριο αυτό είναι μηδέν.
•	  Για τιμές κριτηρίου μεγαλύτερες του 10 ο βαθμός στο κριτήριο αυτό είναι 60
•	  Σε περίπτωση που ο Κ.Ε. του διαστήματος από 1/4/2019 έως 30/06/2019 είναι ίσος ή μικρότερος του μηδενός ο βαθμός είναι μηδέν
•	 Σε περίπτωση που ο Κ. Ε. του διαστήματος από 1/4/2020 έως 30/06/2020 είναι μικρότερος ή ίσος του μηδενός (και ο αντίστοιχος Κ.Ε. του 2019 μεγαλύτερος τουμηδενός) ο βαθμός στο κριτήριο αυτό είναι 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</si>
</sst>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0"/>
  </numFmts>
  <fonts count="42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u/>
      <sz val="12"/>
      <color rgb="FFFF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9" tint="-0.249977111117893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b/>
      <i/>
      <sz val="12"/>
      <color theme="7" tint="0.3999755851924192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2"/>
      <color rgb="FFFFFF00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20"/>
      <color theme="3" tint="-0.249977111117893"/>
      <name val="Calibri"/>
      <family val="2"/>
      <charset val="161"/>
      <scheme val="minor"/>
    </font>
    <font>
      <sz val="12"/>
      <color theme="1"/>
      <name val="Bahnschrift SemiBold"/>
      <family val="2"/>
      <charset val="161"/>
    </font>
    <font>
      <b/>
      <sz val="18"/>
      <color theme="1"/>
      <name val="Bahnschrift SemiBold"/>
      <family val="2"/>
      <charset val="161"/>
    </font>
    <font>
      <b/>
      <sz val="12"/>
      <color theme="1"/>
      <name val="Bahnschrift SemiBold"/>
      <family val="2"/>
      <charset val="161"/>
    </font>
    <font>
      <b/>
      <sz val="14"/>
      <color rgb="FFFFFF00"/>
      <name val="Calibri"/>
      <family val="2"/>
      <charset val="161"/>
      <scheme val="minor"/>
    </font>
    <font>
      <b/>
      <sz val="14"/>
      <color theme="0"/>
      <name val="Bahnschrift SemiBold"/>
      <family val="2"/>
      <charset val="161"/>
    </font>
    <font>
      <b/>
      <sz val="12"/>
      <color theme="0"/>
      <name val="Bahnschrift SemiBold"/>
      <family val="2"/>
      <charset val="161"/>
    </font>
    <font>
      <b/>
      <sz val="14"/>
      <color rgb="FFFFFF00"/>
      <name val="Bahnschrift SemiBold"/>
      <family val="2"/>
      <charset val="161"/>
    </font>
    <font>
      <b/>
      <sz val="16"/>
      <color rgb="FFFFFF00"/>
      <name val="Bahnschrift SemiBold"/>
      <family val="2"/>
      <charset val="161"/>
    </font>
    <font>
      <b/>
      <sz val="20"/>
      <color rgb="FF002060"/>
      <name val="Bahnschrift SemiBold"/>
      <family val="2"/>
      <charset val="161"/>
    </font>
    <font>
      <b/>
      <i/>
      <sz val="20"/>
      <color theme="3" tint="-0.249977111117893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20"/>
      <color rgb="FFFFFF00"/>
      <name val="Bahnschrift SemiBold"/>
      <family val="2"/>
      <charset val="161"/>
    </font>
    <font>
      <sz val="11"/>
      <name val="Calibri"/>
      <family val="2"/>
      <charset val="161"/>
      <scheme val="minor"/>
    </font>
    <font>
      <b/>
      <u/>
      <sz val="12"/>
      <color rgb="FFFFFF00"/>
      <name val="Calibri"/>
      <family val="2"/>
      <charset val="161"/>
      <scheme val="minor"/>
    </font>
    <font>
      <b/>
      <sz val="16"/>
      <color rgb="FFFFFF00"/>
      <name val="Calibri"/>
      <family val="2"/>
      <charset val="161"/>
      <scheme val="minor"/>
    </font>
    <font>
      <b/>
      <sz val="11"/>
      <color theme="1"/>
      <name val="Bahnschrift SemiBold"/>
      <family val="2"/>
      <charset val="161"/>
    </font>
    <font>
      <b/>
      <sz val="12"/>
      <color theme="0" tint="-0.499984740745262"/>
      <name val="Calibri"/>
      <family val="2"/>
      <charset val="161"/>
      <scheme val="minor"/>
    </font>
    <font>
      <b/>
      <sz val="12"/>
      <color theme="0" tint="-0.499984740745262"/>
      <name val="Bahnschrift SemiBold"/>
      <family val="2"/>
      <charset val="161"/>
    </font>
    <font>
      <b/>
      <sz val="5"/>
      <name val="Calibri"/>
      <family val="2"/>
      <charset val="161"/>
      <scheme val="minor"/>
    </font>
    <font>
      <b/>
      <sz val="5"/>
      <name val="Bahnschrift SemiBold"/>
      <family val="2"/>
      <charset val="161"/>
    </font>
    <font>
      <sz val="5"/>
      <name val="Calibri"/>
      <family val="2"/>
      <charset val="161"/>
      <scheme val="minor"/>
    </font>
    <font>
      <b/>
      <sz val="11"/>
      <color rgb="FFFFFF00"/>
      <name val="Calibri"/>
      <family val="2"/>
      <charset val="161"/>
      <scheme val="minor"/>
    </font>
    <font>
      <b/>
      <sz val="20"/>
      <color theme="0"/>
      <name val="Calibri"/>
      <family val="2"/>
      <charset val="161"/>
      <scheme val="minor"/>
    </font>
    <font>
      <b/>
      <sz val="18"/>
      <color theme="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u/>
      <sz val="11"/>
      <color rgb="FF0070C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 tint="-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ont="1" applyAlignment="1" applyProtection="1">
      <alignment vertical="center"/>
    </xf>
    <xf numFmtId="164" fontId="0" fillId="0" borderId="0" xfId="0" applyNumberFormat="1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3" fillId="5" borderId="15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164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9" xfId="0" applyFont="1" applyFill="1" applyBorder="1" applyAlignment="1" applyProtection="1">
      <alignment horizontal="center" vertical="center" wrapText="1"/>
    </xf>
    <xf numFmtId="0" fontId="10" fillId="5" borderId="32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11" fillId="4" borderId="35" xfId="0" applyFont="1" applyFill="1" applyBorder="1" applyAlignment="1" applyProtection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164" fontId="17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9" fillId="5" borderId="42" xfId="0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vertical="center"/>
    </xf>
    <xf numFmtId="164" fontId="30" fillId="3" borderId="1" xfId="0" applyNumberFormat="1" applyFont="1" applyFill="1" applyBorder="1" applyAlignment="1" applyProtection="1">
      <alignment vertical="center"/>
      <protection locked="0"/>
    </xf>
    <xf numFmtId="0" fontId="11" fillId="4" borderId="12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33" fillId="0" borderId="0" xfId="0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164" fontId="34" fillId="0" borderId="0" xfId="0" applyNumberFormat="1" applyFont="1" applyFill="1" applyBorder="1" applyAlignment="1" applyProtection="1">
      <alignment vertical="center"/>
    </xf>
    <xf numFmtId="2" fontId="1" fillId="0" borderId="1" xfId="0" applyNumberFormat="1" applyFont="1" applyFill="1" applyBorder="1" applyAlignment="1" applyProtection="1">
      <alignment horizontal="right" vertical="center" indent="2"/>
    </xf>
    <xf numFmtId="2" fontId="1" fillId="3" borderId="1" xfId="0" applyNumberFormat="1" applyFont="1" applyFill="1" applyBorder="1" applyAlignment="1" applyProtection="1">
      <alignment horizontal="right" vertical="center" indent="2"/>
      <protection locked="0"/>
    </xf>
    <xf numFmtId="2" fontId="4" fillId="0" borderId="1" xfId="0" applyNumberFormat="1" applyFont="1" applyBorder="1" applyAlignment="1" applyProtection="1">
      <alignment horizontal="right" vertical="center" indent="2"/>
    </xf>
    <xf numFmtId="164" fontId="30" fillId="3" borderId="32" xfId="0" applyNumberFormat="1" applyFont="1" applyFill="1" applyBorder="1" applyAlignment="1" applyProtection="1">
      <alignment vertical="center"/>
      <protection locked="0"/>
    </xf>
    <xf numFmtId="164" fontId="32" fillId="0" borderId="45" xfId="0" applyNumberFormat="1" applyFont="1" applyBorder="1" applyAlignment="1" applyProtection="1">
      <alignment vertical="center" wrapText="1"/>
    </xf>
    <xf numFmtId="10" fontId="5" fillId="0" borderId="32" xfId="0" applyNumberFormat="1" applyFont="1" applyBorder="1" applyAlignment="1" applyProtection="1">
      <alignment horizontal="center" vertical="center"/>
    </xf>
    <xf numFmtId="164" fontId="31" fillId="0" borderId="45" xfId="0" applyNumberFormat="1" applyFont="1" applyBorder="1" applyAlignment="1" applyProtection="1">
      <alignment horizontal="right" vertical="center" indent="1"/>
    </xf>
    <xf numFmtId="164" fontId="18" fillId="4" borderId="42" xfId="0" applyNumberFormat="1" applyFont="1" applyFill="1" applyBorder="1" applyAlignment="1" applyProtection="1">
      <alignment horizontal="right" vertical="center" indent="1"/>
    </xf>
    <xf numFmtId="0" fontId="9" fillId="5" borderId="33" xfId="0" applyFont="1" applyFill="1" applyBorder="1" applyAlignment="1" applyProtection="1">
      <alignment horizontal="center" vertical="center" wrapText="1"/>
    </xf>
    <xf numFmtId="0" fontId="9" fillId="5" borderId="31" xfId="0" applyFont="1" applyFill="1" applyBorder="1" applyAlignment="1" applyProtection="1">
      <alignment horizontal="center" vertical="center" wrapText="1"/>
    </xf>
    <xf numFmtId="164" fontId="29" fillId="4" borderId="42" xfId="0" applyNumberFormat="1" applyFont="1" applyFill="1" applyBorder="1" applyAlignment="1" applyProtection="1">
      <alignment horizontal="center" vertical="center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indent="2"/>
    </xf>
    <xf numFmtId="0" fontId="4" fillId="0" borderId="1" xfId="0" applyFont="1" applyBorder="1" applyAlignment="1" applyProtection="1">
      <alignment horizontal="left" vertical="center" indent="2"/>
    </xf>
    <xf numFmtId="0" fontId="5" fillId="0" borderId="1" xfId="0" applyFont="1" applyBorder="1" applyAlignment="1" applyProtection="1">
      <alignment horizontal="left" vertical="center" indent="2"/>
    </xf>
    <xf numFmtId="0" fontId="31" fillId="0" borderId="0" xfId="0" applyFont="1" applyBorder="1" applyAlignment="1" applyProtection="1">
      <alignment horizontal="right" vertical="center" indent="1"/>
    </xf>
    <xf numFmtId="0" fontId="36" fillId="4" borderId="18" xfId="0" applyFont="1" applyFill="1" applyBorder="1" applyAlignment="1" applyProtection="1">
      <alignment horizontal="center" vertical="center"/>
    </xf>
    <xf numFmtId="0" fontId="36" fillId="4" borderId="6" xfId="0" applyFont="1" applyFill="1" applyBorder="1" applyAlignment="1" applyProtection="1">
      <alignment horizontal="center" vertical="center"/>
    </xf>
    <xf numFmtId="164" fontId="11" fillId="4" borderId="46" xfId="0" applyNumberFormat="1" applyFont="1" applyFill="1" applyBorder="1" applyAlignment="1" applyProtection="1">
      <alignment horizontal="left" vertical="center" wrapText="1" indent="1"/>
    </xf>
    <xf numFmtId="164" fontId="11" fillId="4" borderId="4" xfId="0" applyNumberFormat="1" applyFont="1" applyFill="1" applyBorder="1" applyAlignment="1" applyProtection="1">
      <alignment horizontal="left" vertical="center" wrapText="1" indent="1"/>
    </xf>
    <xf numFmtId="164" fontId="11" fillId="4" borderId="48" xfId="0" applyNumberFormat="1" applyFont="1" applyFill="1" applyBorder="1" applyAlignment="1" applyProtection="1">
      <alignment horizontal="left" vertical="center" wrapText="1" indent="1"/>
    </xf>
    <xf numFmtId="164" fontId="11" fillId="4" borderId="26" xfId="0" applyNumberFormat="1" applyFont="1" applyFill="1" applyBorder="1" applyAlignment="1" applyProtection="1">
      <alignment horizontal="left" vertical="center" wrapText="1" indent="1"/>
    </xf>
    <xf numFmtId="164" fontId="11" fillId="4" borderId="17" xfId="0" applyNumberFormat="1" applyFont="1" applyFill="1" applyBorder="1" applyAlignment="1" applyProtection="1">
      <alignment horizontal="left" vertical="center" wrapText="1" indent="1"/>
    </xf>
    <xf numFmtId="164" fontId="11" fillId="4" borderId="5" xfId="0" applyNumberFormat="1" applyFont="1" applyFill="1" applyBorder="1" applyAlignment="1" applyProtection="1">
      <alignment horizontal="left" vertical="center" wrapText="1" indent="1"/>
    </xf>
    <xf numFmtId="0" fontId="40" fillId="0" borderId="20" xfId="0" applyFont="1" applyBorder="1" applyAlignment="1" applyProtection="1">
      <alignment horizontal="center" vertical="center" wrapText="1"/>
    </xf>
    <xf numFmtId="0" fontId="40" fillId="0" borderId="21" xfId="0" applyFont="1" applyBorder="1" applyAlignment="1" applyProtection="1">
      <alignment horizontal="center" vertical="center" wrapText="1"/>
    </xf>
    <xf numFmtId="0" fontId="40" fillId="0" borderId="3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 indent="2"/>
    </xf>
    <xf numFmtId="0" fontId="4" fillId="0" borderId="21" xfId="0" applyFont="1" applyBorder="1" applyAlignment="1" applyProtection="1">
      <alignment horizontal="left" vertical="center" wrapText="1" indent="2"/>
    </xf>
    <xf numFmtId="0" fontId="4" fillId="0" borderId="36" xfId="0" applyFont="1" applyBorder="1" applyAlignment="1" applyProtection="1">
      <alignment horizontal="left" vertical="center" wrapText="1" indent="2"/>
    </xf>
    <xf numFmtId="0" fontId="31" fillId="0" borderId="39" xfId="0" applyFont="1" applyBorder="1" applyAlignment="1" applyProtection="1">
      <alignment horizontal="right" vertical="center" wrapText="1" indent="2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18" xfId="0" applyFont="1" applyFill="1" applyBorder="1" applyAlignment="1" applyProtection="1">
      <alignment horizontal="center" vertical="center"/>
    </xf>
    <xf numFmtId="0" fontId="18" fillId="4" borderId="43" xfId="0" applyFont="1" applyFill="1" applyBorder="1" applyAlignment="1" applyProtection="1">
      <alignment horizontal="center" vertical="center"/>
    </xf>
    <xf numFmtId="0" fontId="18" fillId="4" borderId="21" xfId="0" applyFont="1" applyFill="1" applyBorder="1" applyAlignment="1" applyProtection="1">
      <alignment horizontal="center" vertical="center"/>
    </xf>
    <xf numFmtId="0" fontId="18" fillId="4" borderId="39" xfId="0" applyFont="1" applyFill="1" applyBorder="1" applyAlignment="1" applyProtection="1">
      <alignment horizontal="center" vertical="center"/>
    </xf>
    <xf numFmtId="0" fontId="18" fillId="4" borderId="44" xfId="0" applyFont="1" applyFill="1" applyBorder="1" applyAlignment="1" applyProtection="1">
      <alignment horizontal="center" vertical="center"/>
    </xf>
    <xf numFmtId="0" fontId="37" fillId="5" borderId="20" xfId="0" applyFont="1" applyFill="1" applyBorder="1" applyAlignment="1" applyProtection="1">
      <alignment horizontal="center" vertical="center"/>
    </xf>
    <xf numFmtId="0" fontId="37" fillId="5" borderId="21" xfId="0" applyFont="1" applyFill="1" applyBorder="1" applyAlignment="1" applyProtection="1">
      <alignment horizontal="center" vertical="center"/>
    </xf>
    <xf numFmtId="0" fontId="37" fillId="5" borderId="36" xfId="0" applyFont="1" applyFill="1" applyBorder="1" applyAlignment="1" applyProtection="1">
      <alignment horizontal="center" vertical="center"/>
    </xf>
    <xf numFmtId="0" fontId="9" fillId="5" borderId="18" xfId="0" applyFont="1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</xf>
    <xf numFmtId="0" fontId="29" fillId="4" borderId="20" xfId="0" applyFont="1" applyFill="1" applyBorder="1" applyAlignment="1" applyProtection="1">
      <alignment horizontal="center" vertical="center"/>
    </xf>
    <xf numFmtId="0" fontId="29" fillId="4" borderId="21" xfId="0" applyFont="1" applyFill="1" applyBorder="1" applyAlignment="1" applyProtection="1">
      <alignment horizontal="center" vertical="center"/>
    </xf>
    <xf numFmtId="0" fontId="29" fillId="4" borderId="36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8" fillId="5" borderId="20" xfId="0" applyFont="1" applyFill="1" applyBorder="1" applyAlignment="1" applyProtection="1">
      <alignment horizontal="center" vertical="center"/>
    </xf>
    <xf numFmtId="0" fontId="38" fillId="5" borderId="21" xfId="0" applyFont="1" applyFill="1" applyBorder="1" applyAlignment="1" applyProtection="1">
      <alignment horizontal="center" vertical="center"/>
    </xf>
    <xf numFmtId="0" fontId="38" fillId="5" borderId="36" xfId="0" applyFont="1" applyFill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center" vertical="center" wrapText="1"/>
    </xf>
    <xf numFmtId="0" fontId="22" fillId="4" borderId="8" xfId="0" applyFont="1" applyFill="1" applyBorder="1" applyAlignment="1" applyProtection="1">
      <alignment horizontal="center" vertical="center" wrapText="1"/>
    </xf>
    <xf numFmtId="0" fontId="22" fillId="4" borderId="9" xfId="0" applyFont="1" applyFill="1" applyBorder="1" applyAlignment="1" applyProtection="1">
      <alignment horizontal="center" vertical="center" wrapText="1"/>
    </xf>
    <xf numFmtId="0" fontId="22" fillId="4" borderId="24" xfId="0" applyFont="1" applyFill="1" applyBorder="1" applyAlignment="1" applyProtection="1">
      <alignment horizontal="center" vertical="center" wrapText="1"/>
    </xf>
    <xf numFmtId="0" fontId="22" fillId="4" borderId="25" xfId="0" applyFont="1" applyFill="1" applyBorder="1" applyAlignment="1" applyProtection="1">
      <alignment horizontal="center" vertical="center" wrapText="1"/>
    </xf>
    <xf numFmtId="165" fontId="19" fillId="5" borderId="30" xfId="0" applyNumberFormat="1" applyFont="1" applyFill="1" applyBorder="1" applyAlignment="1" applyProtection="1">
      <alignment horizontal="center" vertical="center" wrapText="1"/>
    </xf>
    <xf numFmtId="165" fontId="19" fillId="5" borderId="12" xfId="0" applyNumberFormat="1" applyFont="1" applyFill="1" applyBorder="1" applyAlignment="1" applyProtection="1">
      <alignment horizontal="center" vertical="center" wrapText="1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7" fillId="2" borderId="32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32" xfId="0" applyFont="1" applyFill="1" applyBorder="1" applyAlignment="1" applyProtection="1">
      <alignment horizontal="center" vertical="center" wrapText="1"/>
    </xf>
    <xf numFmtId="165" fontId="20" fillId="5" borderId="30" xfId="0" applyNumberFormat="1" applyFont="1" applyFill="1" applyBorder="1" applyAlignment="1" applyProtection="1">
      <alignment horizontal="center" vertical="center" wrapText="1"/>
    </xf>
    <xf numFmtId="165" fontId="20" fillId="5" borderId="12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1" fillId="4" borderId="40" xfId="0" applyFont="1" applyFill="1" applyBorder="1" applyAlignment="1" applyProtection="1">
      <alignment horizontal="center" vertical="center" wrapText="1"/>
    </xf>
    <xf numFmtId="0" fontId="11" fillId="4" borderId="41" xfId="0" applyFont="1" applyFill="1" applyBorder="1" applyAlignment="1" applyProtection="1">
      <alignment horizontal="center" vertical="center" wrapText="1"/>
    </xf>
    <xf numFmtId="0" fontId="7" fillId="5" borderId="27" xfId="0" applyFont="1" applyFill="1" applyBorder="1" applyAlignment="1" applyProtection="1">
      <alignment horizontal="center" vertical="center" wrapText="1"/>
    </xf>
    <xf numFmtId="0" fontId="7" fillId="5" borderId="28" xfId="0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right" vertical="center" wrapText="1" indent="1"/>
    </xf>
    <xf numFmtId="0" fontId="13" fillId="5" borderId="4" xfId="0" applyFont="1" applyFill="1" applyBorder="1" applyAlignment="1" applyProtection="1">
      <alignment horizontal="center" vertical="center" wrapText="1"/>
    </xf>
    <xf numFmtId="0" fontId="13" fillId="5" borderId="26" xfId="0" applyFont="1" applyFill="1" applyBorder="1" applyAlignment="1" applyProtection="1">
      <alignment horizontal="center" vertical="center" wrapText="1"/>
    </xf>
    <xf numFmtId="2" fontId="26" fillId="4" borderId="37" xfId="0" applyNumberFormat="1" applyFont="1" applyFill="1" applyBorder="1" applyAlignment="1" applyProtection="1">
      <alignment horizontal="right" vertical="center" wrapText="1" indent="1"/>
    </xf>
    <xf numFmtId="2" fontId="26" fillId="4" borderId="38" xfId="0" applyNumberFormat="1" applyFont="1" applyFill="1" applyBorder="1" applyAlignment="1" applyProtection="1">
      <alignment horizontal="right" vertical="center" wrapText="1" indent="1"/>
    </xf>
    <xf numFmtId="164" fontId="29" fillId="4" borderId="47" xfId="0" applyNumberFormat="1" applyFont="1" applyFill="1" applyBorder="1" applyAlignment="1" applyProtection="1">
      <alignment horizontal="center" vertical="center"/>
    </xf>
    <xf numFmtId="164" fontId="29" fillId="4" borderId="49" xfId="0" applyNumberFormat="1" applyFont="1" applyFill="1" applyBorder="1" applyAlignment="1" applyProtection="1">
      <alignment horizontal="center" vertical="center"/>
    </xf>
    <xf numFmtId="164" fontId="29" fillId="4" borderId="50" xfId="0" applyNumberFormat="1" applyFont="1" applyFill="1" applyBorder="1" applyAlignment="1" applyProtection="1">
      <alignment horizontal="center" vertical="center"/>
    </xf>
    <xf numFmtId="0" fontId="9" fillId="5" borderId="51" xfId="0" applyFont="1" applyFill="1" applyBorder="1" applyAlignment="1" applyProtection="1">
      <alignment horizontal="center" vertical="center" wrapText="1"/>
    </xf>
    <xf numFmtId="0" fontId="9" fillId="5" borderId="52" xfId="0" applyFont="1" applyFill="1" applyBorder="1" applyAlignment="1" applyProtection="1">
      <alignment horizontal="center" vertical="center" wrapText="1"/>
    </xf>
    <xf numFmtId="0" fontId="9" fillId="5" borderId="53" xfId="0" applyFont="1" applyFill="1" applyBorder="1" applyAlignment="1" applyProtection="1">
      <alignment horizontal="center" vertical="center" wrapText="1"/>
    </xf>
    <xf numFmtId="0" fontId="9" fillId="5" borderId="54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center" wrapText="1" indent="1"/>
    </xf>
    <xf numFmtId="0" fontId="2" fillId="2" borderId="1" xfId="0" applyFont="1" applyFill="1" applyBorder="1" applyAlignment="1" applyProtection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164" fontId="21" fillId="4" borderId="36" xfId="0" applyNumberFormat="1" applyFont="1" applyFill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showGridLines="0" tabSelected="1" topLeftCell="A4" zoomScale="85" zoomScaleNormal="85" workbookViewId="0">
      <selection activeCell="F10" sqref="F10"/>
    </sheetView>
  </sheetViews>
  <sheetFormatPr defaultColWidth="8.85546875" defaultRowHeight="15" x14ac:dyDescent="0.25"/>
  <cols>
    <col min="1" max="1" width="5.5703125" style="1" customWidth="1"/>
    <col min="2" max="2" width="14.42578125" style="1" customWidth="1"/>
    <col min="3" max="3" width="24.28515625" style="1" customWidth="1"/>
    <col min="4" max="5" width="5.85546875" style="1" customWidth="1"/>
    <col min="6" max="6" width="22.28515625" style="1" customWidth="1"/>
    <col min="7" max="7" width="19.5703125" style="1" bestFit="1" customWidth="1"/>
    <col min="8" max="8" width="16.28515625" style="1" bestFit="1" customWidth="1"/>
    <col min="9" max="9" width="1.7109375" style="1" customWidth="1"/>
    <col min="10" max="10" width="11.5703125" style="1" customWidth="1"/>
    <col min="11" max="11" width="64.140625" style="1" customWidth="1"/>
    <col min="12" max="12" width="18.42578125" style="1" customWidth="1"/>
    <col min="13" max="16384" width="8.85546875" style="1"/>
  </cols>
  <sheetData>
    <row r="1" spans="1:12" s="17" customFormat="1" ht="23.25" x14ac:dyDescent="0.25">
      <c r="A1" s="76" t="s">
        <v>53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2" ht="31.5" customHeight="1" x14ac:dyDescent="0.25">
      <c r="A2" s="83" t="s">
        <v>25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26.25" x14ac:dyDescent="0.25">
      <c r="A3" s="70" t="s">
        <v>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1:12" s="30" customFormat="1" ht="8.25" x14ac:dyDescent="0.25">
      <c r="A4" s="28"/>
      <c r="B4" s="28"/>
      <c r="C4" s="28"/>
      <c r="D4" s="28"/>
      <c r="E4" s="28"/>
      <c r="F4" s="28"/>
      <c r="G4" s="28"/>
      <c r="H4" s="31"/>
      <c r="I4" s="29"/>
    </row>
    <row r="5" spans="1:12" ht="22.5" customHeight="1" x14ac:dyDescent="0.25">
      <c r="A5" s="86" t="s">
        <v>0</v>
      </c>
      <c r="B5" s="88" t="s">
        <v>1</v>
      </c>
      <c r="C5" s="88" t="s">
        <v>2</v>
      </c>
      <c r="D5" s="88" t="s">
        <v>3</v>
      </c>
      <c r="E5" s="90" t="s">
        <v>4</v>
      </c>
      <c r="F5" s="92" t="s">
        <v>23</v>
      </c>
      <c r="G5" s="93"/>
      <c r="H5" s="84" t="s">
        <v>33</v>
      </c>
      <c r="I5" s="114" t="s">
        <v>5</v>
      </c>
      <c r="J5" s="114"/>
      <c r="K5" s="121" t="s">
        <v>6</v>
      </c>
      <c r="L5" s="122"/>
    </row>
    <row r="6" spans="1:12" ht="15" customHeight="1" x14ac:dyDescent="0.25">
      <c r="A6" s="87"/>
      <c r="B6" s="89"/>
      <c r="C6" s="89"/>
      <c r="D6" s="89"/>
      <c r="E6" s="91"/>
      <c r="F6" s="94"/>
      <c r="G6" s="95"/>
      <c r="H6" s="85"/>
      <c r="I6" s="115"/>
      <c r="J6" s="115"/>
      <c r="K6" s="123"/>
      <c r="L6" s="124"/>
    </row>
    <row r="7" spans="1:12" ht="48.75" customHeight="1" x14ac:dyDescent="0.25">
      <c r="A7" s="4" t="s">
        <v>7</v>
      </c>
      <c r="B7" s="18" t="s">
        <v>56</v>
      </c>
      <c r="C7" s="5" t="s">
        <v>57</v>
      </c>
      <c r="D7" s="6">
        <v>25</v>
      </c>
      <c r="E7" s="6">
        <v>0</v>
      </c>
      <c r="F7" s="10" t="s">
        <v>58</v>
      </c>
      <c r="G7" s="7">
        <v>0</v>
      </c>
      <c r="H7" s="9"/>
      <c r="I7" s="113">
        <f>IF(G7&lt;=0,0,(IF(G7&gt;25,25,G7*1)))</f>
        <v>0</v>
      </c>
      <c r="J7" s="113"/>
      <c r="K7" s="125" t="s">
        <v>59</v>
      </c>
      <c r="L7" s="125"/>
    </row>
    <row r="8" spans="1:12" ht="54" customHeight="1" x14ac:dyDescent="0.25">
      <c r="A8" s="98" t="s">
        <v>8</v>
      </c>
      <c r="B8" s="100" t="s">
        <v>15</v>
      </c>
      <c r="C8" s="108" t="s">
        <v>29</v>
      </c>
      <c r="D8" s="104">
        <v>15</v>
      </c>
      <c r="E8" s="104">
        <v>0</v>
      </c>
      <c r="F8" s="41" t="s">
        <v>22</v>
      </c>
      <c r="G8" s="40" t="s">
        <v>20</v>
      </c>
      <c r="H8" s="96">
        <f>IF(G10&lt;&gt;0,F10/G10,0)</f>
        <v>0</v>
      </c>
      <c r="I8" s="113">
        <f>IF(G10&lt;=0,0,IF(H8&gt;0.3,15,IF(H8&lt;=0,0,(H8*50))))</f>
        <v>0</v>
      </c>
      <c r="J8" s="113"/>
      <c r="K8" s="125" t="s">
        <v>60</v>
      </c>
      <c r="L8" s="125"/>
    </row>
    <row r="9" spans="1:12" ht="22.5" customHeight="1" x14ac:dyDescent="0.25">
      <c r="A9" s="98"/>
      <c r="B9" s="100"/>
      <c r="C9" s="108"/>
      <c r="D9" s="104"/>
      <c r="E9" s="104"/>
      <c r="F9" s="11" t="s">
        <v>19</v>
      </c>
      <c r="G9" s="12" t="s">
        <v>21</v>
      </c>
      <c r="H9" s="97"/>
      <c r="I9" s="113"/>
      <c r="J9" s="113"/>
      <c r="K9" s="125"/>
      <c r="L9" s="125"/>
    </row>
    <row r="10" spans="1:12" ht="40.5" customHeight="1" x14ac:dyDescent="0.25">
      <c r="A10" s="98"/>
      <c r="B10" s="100"/>
      <c r="C10" s="108"/>
      <c r="D10" s="104"/>
      <c r="E10" s="104"/>
      <c r="F10" s="8">
        <v>0</v>
      </c>
      <c r="G10" s="8">
        <v>0</v>
      </c>
      <c r="H10" s="97"/>
      <c r="I10" s="113"/>
      <c r="J10" s="113"/>
      <c r="K10" s="125"/>
      <c r="L10" s="125"/>
    </row>
    <row r="11" spans="1:12" ht="54" customHeight="1" x14ac:dyDescent="0.25">
      <c r="A11" s="98" t="s">
        <v>9</v>
      </c>
      <c r="B11" s="100" t="s">
        <v>30</v>
      </c>
      <c r="C11" s="102" t="s">
        <v>31</v>
      </c>
      <c r="D11" s="104">
        <v>60</v>
      </c>
      <c r="E11" s="104">
        <v>0</v>
      </c>
      <c r="F11" s="13" t="s">
        <v>17</v>
      </c>
      <c r="G11" s="14" t="s">
        <v>18</v>
      </c>
      <c r="H11" s="106">
        <f>IF(G13&lt;&gt;0,F13/G13,0)</f>
        <v>0</v>
      </c>
      <c r="I11" s="113">
        <f>IF(F13&lt;=0,0,IF(G13&lt;=0,60,IF(H11&lt;1,0,IF(H11&gt;10,60,(H11*6)))))</f>
        <v>0</v>
      </c>
      <c r="J11" s="113"/>
      <c r="K11" s="125" t="s">
        <v>64</v>
      </c>
      <c r="L11" s="126"/>
    </row>
    <row r="12" spans="1:12" ht="20.25" customHeight="1" x14ac:dyDescent="0.25">
      <c r="A12" s="98"/>
      <c r="B12" s="100"/>
      <c r="C12" s="102"/>
      <c r="D12" s="104"/>
      <c r="E12" s="104"/>
      <c r="F12" s="109" t="s">
        <v>12</v>
      </c>
      <c r="G12" s="110"/>
      <c r="H12" s="107"/>
      <c r="I12" s="113"/>
      <c r="J12" s="113"/>
      <c r="K12" s="126"/>
      <c r="L12" s="126"/>
    </row>
    <row r="13" spans="1:12" ht="40.5" customHeight="1" x14ac:dyDescent="0.25">
      <c r="A13" s="99"/>
      <c r="B13" s="101"/>
      <c r="C13" s="103"/>
      <c r="D13" s="105"/>
      <c r="E13" s="105"/>
      <c r="F13" s="15">
        <v>0</v>
      </c>
      <c r="G13" s="8">
        <v>0</v>
      </c>
      <c r="H13" s="107"/>
      <c r="I13" s="113"/>
      <c r="J13" s="113"/>
      <c r="K13" s="126"/>
      <c r="L13" s="126"/>
    </row>
    <row r="14" spans="1:12" ht="30" customHeight="1" x14ac:dyDescent="0.25">
      <c r="A14" s="16"/>
      <c r="B14" s="16"/>
      <c r="C14" s="16"/>
      <c r="D14" s="16"/>
      <c r="E14" s="16"/>
      <c r="F14" s="16"/>
      <c r="G14" s="111" t="s">
        <v>24</v>
      </c>
      <c r="H14" s="112"/>
      <c r="I14" s="116">
        <f>SUM(I7:J13)</f>
        <v>0</v>
      </c>
      <c r="J14" s="117"/>
      <c r="K14" s="127"/>
      <c r="L14" s="127"/>
    </row>
    <row r="15" spans="1:12" s="3" customFormat="1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1:12" ht="27.75" customHeight="1" x14ac:dyDescent="0.25">
      <c r="A16" s="80" t="s">
        <v>27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2"/>
    </row>
    <row r="17" spans="1:12" s="30" customFormat="1" ht="8.25" x14ac:dyDescent="0.25">
      <c r="A17" s="28"/>
      <c r="B17" s="28"/>
      <c r="C17" s="28"/>
      <c r="D17" s="28"/>
      <c r="E17" s="28"/>
      <c r="F17" s="28"/>
      <c r="G17" s="28"/>
      <c r="H17" s="31"/>
      <c r="I17" s="29"/>
    </row>
    <row r="18" spans="1:12" s="19" customFormat="1" ht="25.5" customHeight="1" x14ac:dyDescent="0.25">
      <c r="A18" s="66" t="s">
        <v>28</v>
      </c>
      <c r="B18" s="67"/>
      <c r="C18" s="67"/>
      <c r="D18" s="67"/>
      <c r="E18" s="67"/>
      <c r="F18" s="67"/>
      <c r="G18" s="67"/>
      <c r="H18" s="67"/>
      <c r="I18" s="20"/>
      <c r="J18" s="68" t="s">
        <v>32</v>
      </c>
      <c r="K18" s="68"/>
      <c r="L18" s="69"/>
    </row>
    <row r="19" spans="1:12" ht="18.75" customHeight="1" x14ac:dyDescent="0.25">
      <c r="A19" s="73" t="s">
        <v>13</v>
      </c>
      <c r="B19" s="74"/>
      <c r="C19" s="74"/>
      <c r="D19" s="74"/>
      <c r="E19" s="74"/>
      <c r="F19" s="74"/>
      <c r="G19" s="75"/>
      <c r="H19" s="21" t="s">
        <v>10</v>
      </c>
    </row>
    <row r="20" spans="1:12" ht="18.75" customHeight="1" x14ac:dyDescent="0.25">
      <c r="A20" s="60" t="s">
        <v>34</v>
      </c>
      <c r="B20" s="61"/>
      <c r="C20" s="61"/>
      <c r="D20" s="61"/>
      <c r="E20" s="61"/>
      <c r="F20" s="62"/>
      <c r="G20" s="24" t="s">
        <v>42</v>
      </c>
      <c r="H20" s="23">
        <v>0</v>
      </c>
      <c r="J20" s="45" t="s">
        <v>16</v>
      </c>
      <c r="K20" s="45"/>
      <c r="L20" s="32">
        <f>G7</f>
        <v>0</v>
      </c>
    </row>
    <row r="21" spans="1:12" ht="18.75" customHeight="1" x14ac:dyDescent="0.25">
      <c r="A21" s="60" t="s">
        <v>35</v>
      </c>
      <c r="B21" s="61"/>
      <c r="C21" s="61"/>
      <c r="D21" s="61"/>
      <c r="E21" s="61"/>
      <c r="F21" s="62"/>
      <c r="G21" s="24" t="s">
        <v>43</v>
      </c>
      <c r="H21" s="23">
        <v>0</v>
      </c>
      <c r="J21" s="45" t="s">
        <v>62</v>
      </c>
      <c r="K21" s="45"/>
      <c r="L21" s="33">
        <v>0</v>
      </c>
    </row>
    <row r="22" spans="1:12" ht="18.75" customHeight="1" x14ac:dyDescent="0.25">
      <c r="A22" s="60" t="s">
        <v>36</v>
      </c>
      <c r="B22" s="61"/>
      <c r="C22" s="61"/>
      <c r="D22" s="61"/>
      <c r="E22" s="61"/>
      <c r="F22" s="62"/>
      <c r="G22" s="24" t="s">
        <v>44</v>
      </c>
      <c r="H22" s="23">
        <v>0</v>
      </c>
      <c r="J22" s="46" t="s">
        <v>63</v>
      </c>
      <c r="K22" s="46"/>
      <c r="L22" s="34">
        <f>L20-L21</f>
        <v>0</v>
      </c>
    </row>
    <row r="23" spans="1:12" ht="18.75" customHeight="1" thickBot="1" x14ac:dyDescent="0.3">
      <c r="A23" s="60" t="s">
        <v>37</v>
      </c>
      <c r="B23" s="61"/>
      <c r="C23" s="61"/>
      <c r="D23" s="61"/>
      <c r="E23" s="61"/>
      <c r="F23" s="62"/>
      <c r="G23" s="24" t="s">
        <v>45</v>
      </c>
      <c r="H23" s="23">
        <v>0</v>
      </c>
      <c r="J23" s="47" t="s">
        <v>52</v>
      </c>
      <c r="K23" s="47"/>
      <c r="L23" s="37">
        <f>IF(L20&lt;&gt;0,L21/L20,0)</f>
        <v>0</v>
      </c>
    </row>
    <row r="24" spans="1:12" ht="18.75" customHeight="1" thickTop="1" thickBot="1" x14ac:dyDescent="0.3">
      <c r="A24" s="60" t="s">
        <v>38</v>
      </c>
      <c r="B24" s="61"/>
      <c r="C24" s="61"/>
      <c r="D24" s="61"/>
      <c r="E24" s="61"/>
      <c r="F24" s="62"/>
      <c r="G24" s="24" t="s">
        <v>46</v>
      </c>
      <c r="H24" s="23">
        <v>0</v>
      </c>
      <c r="J24" s="48" t="s">
        <v>51</v>
      </c>
      <c r="K24" s="48"/>
      <c r="L24" s="38">
        <f>H28*L23</f>
        <v>0</v>
      </c>
    </row>
    <row r="25" spans="1:12" ht="18.75" customHeight="1" thickTop="1" x14ac:dyDescent="0.25">
      <c r="A25" s="60" t="s">
        <v>39</v>
      </c>
      <c r="B25" s="61"/>
      <c r="C25" s="61"/>
      <c r="D25" s="61"/>
      <c r="E25" s="61"/>
      <c r="F25" s="62"/>
      <c r="G25" s="24" t="s">
        <v>47</v>
      </c>
      <c r="H25" s="23">
        <v>0</v>
      </c>
    </row>
    <row r="26" spans="1:12" ht="18.75" customHeight="1" x14ac:dyDescent="0.25">
      <c r="A26" s="60" t="s">
        <v>40</v>
      </c>
      <c r="B26" s="61"/>
      <c r="C26" s="61"/>
      <c r="D26" s="61"/>
      <c r="E26" s="61"/>
      <c r="F26" s="62"/>
      <c r="G26" s="24" t="s">
        <v>48</v>
      </c>
      <c r="H26" s="23">
        <v>0</v>
      </c>
      <c r="J26" s="49" t="s">
        <v>14</v>
      </c>
      <c r="K26" s="50"/>
      <c r="L26" s="39">
        <f>IF(L24&lt;6000,0, IF(L24&gt;80000,40000,(L24/2)))</f>
        <v>0</v>
      </c>
    </row>
    <row r="27" spans="1:12" ht="18.75" customHeight="1" thickBot="1" x14ac:dyDescent="0.3">
      <c r="A27" s="60" t="s">
        <v>41</v>
      </c>
      <c r="B27" s="61"/>
      <c r="C27" s="61"/>
      <c r="D27" s="61"/>
      <c r="E27" s="61"/>
      <c r="F27" s="62"/>
      <c r="G27" s="25" t="s">
        <v>49</v>
      </c>
      <c r="H27" s="35">
        <v>0</v>
      </c>
    </row>
    <row r="28" spans="1:12" s="27" customFormat="1" ht="18.75" customHeight="1" thickTop="1" thickBot="1" x14ac:dyDescent="0.3">
      <c r="A28" s="63" t="s">
        <v>11</v>
      </c>
      <c r="B28" s="63"/>
      <c r="C28" s="63"/>
      <c r="D28" s="63"/>
      <c r="E28" s="63"/>
      <c r="F28" s="63"/>
      <c r="G28" s="63"/>
      <c r="H28" s="36">
        <f>SUM(H20:H27)</f>
        <v>0</v>
      </c>
      <c r="I28" s="26"/>
      <c r="J28" s="51" t="s">
        <v>55</v>
      </c>
      <c r="K28" s="52"/>
      <c r="L28" s="118" t="str">
        <f>IF(L26&lt;5000,"ΟΧΙ","ΝΑΙ")</f>
        <v>ΟΧΙ</v>
      </c>
    </row>
    <row r="29" spans="1:12" s="30" customFormat="1" ht="9" thickTop="1" x14ac:dyDescent="0.25">
      <c r="A29" s="28"/>
      <c r="B29" s="28"/>
      <c r="C29" s="28"/>
      <c r="D29" s="28"/>
      <c r="E29" s="28"/>
      <c r="F29" s="28"/>
      <c r="G29" s="28"/>
      <c r="H29" s="31"/>
      <c r="I29" s="29"/>
      <c r="J29" s="53"/>
      <c r="K29" s="54"/>
      <c r="L29" s="119"/>
    </row>
    <row r="30" spans="1:12" ht="21" x14ac:dyDescent="0.25">
      <c r="A30" s="64" t="s">
        <v>50</v>
      </c>
      <c r="B30" s="64"/>
      <c r="C30" s="64"/>
      <c r="D30" s="64"/>
      <c r="E30" s="64"/>
      <c r="F30" s="64"/>
      <c r="G30" s="65"/>
      <c r="H30" s="128">
        <f>IF(L21=0,IF(SUM(H20:H27)&lt;6000,0,IF(SUM(H20:H27)&gt;=80000,40000,(SUM(H20:H27)/2))),"__")</f>
        <v>0</v>
      </c>
      <c r="I30" s="22"/>
      <c r="J30" s="55"/>
      <c r="K30" s="56"/>
      <c r="L30" s="120"/>
    </row>
    <row r="31" spans="1:12" s="30" customFormat="1" ht="8.25" x14ac:dyDescent="0.25">
      <c r="A31" s="28"/>
      <c r="B31" s="28"/>
      <c r="C31" s="28"/>
      <c r="D31" s="28"/>
      <c r="E31" s="28"/>
      <c r="F31" s="28"/>
      <c r="G31" s="28"/>
      <c r="H31" s="31"/>
      <c r="I31" s="29"/>
    </row>
    <row r="32" spans="1:12" ht="30.75" customHeight="1" x14ac:dyDescent="0.25">
      <c r="A32" s="43" t="s">
        <v>54</v>
      </c>
      <c r="B32" s="44"/>
      <c r="C32" s="44"/>
      <c r="D32" s="44"/>
      <c r="E32" s="44"/>
      <c r="F32" s="44"/>
      <c r="G32" s="44"/>
      <c r="H32" s="42" t="str">
        <f>IF(H28&lt;6000,"ΟΧΙ","ΝΑΙ")</f>
        <v>ΟΧΙ</v>
      </c>
      <c r="J32" s="57" t="s">
        <v>61</v>
      </c>
      <c r="K32" s="58"/>
      <c r="L32" s="59"/>
    </row>
    <row r="56" spans="11:11" x14ac:dyDescent="0.25">
      <c r="K56" s="2"/>
    </row>
  </sheetData>
  <sheetProtection algorithmName="SHA-512" hashValue="I2GmDgwAO0vAd4kAvYS5ooRN7o5i5D0hGpzTm1Api+5JfjaLcPTQgkI8x31s4f52KwhQQutUtR6tl/U87E04Fg==" saltValue="+Od82AMU5GtCupV3TR7N4w==" spinCount="100000" sheet="1" selectLockedCells="1"/>
  <protectedRanges>
    <protectedRange sqref="G7 F10:G10 F13:G13 H20:H27 L21" name="Inputs"/>
  </protectedRanges>
  <mergeCells count="59">
    <mergeCell ref="L28:L30"/>
    <mergeCell ref="K5:L6"/>
    <mergeCell ref="K7:L7"/>
    <mergeCell ref="K8:L10"/>
    <mergeCell ref="K11:L13"/>
    <mergeCell ref="K14:L14"/>
    <mergeCell ref="G14:H14"/>
    <mergeCell ref="I11:J13"/>
    <mergeCell ref="I8:J10"/>
    <mergeCell ref="I7:J7"/>
    <mergeCell ref="I5:J6"/>
    <mergeCell ref="I14:J14"/>
    <mergeCell ref="C11:C13"/>
    <mergeCell ref="D11:D13"/>
    <mergeCell ref="E11:E13"/>
    <mergeCell ref="H11:H13"/>
    <mergeCell ref="A8:A10"/>
    <mergeCell ref="B8:B10"/>
    <mergeCell ref="C8:C10"/>
    <mergeCell ref="D8:D10"/>
    <mergeCell ref="E8:E10"/>
    <mergeCell ref="F12:G12"/>
    <mergeCell ref="A3:L3"/>
    <mergeCell ref="A19:G19"/>
    <mergeCell ref="A1:L1"/>
    <mergeCell ref="A15:L15"/>
    <mergeCell ref="A16:L16"/>
    <mergeCell ref="A2:L2"/>
    <mergeCell ref="H5:H6"/>
    <mergeCell ref="A5:A6"/>
    <mergeCell ref="B5:B6"/>
    <mergeCell ref="C5:C6"/>
    <mergeCell ref="D5:D6"/>
    <mergeCell ref="E5:E6"/>
    <mergeCell ref="F5:G6"/>
    <mergeCell ref="H8:H10"/>
    <mergeCell ref="A11:A13"/>
    <mergeCell ref="B11:B13"/>
    <mergeCell ref="A18:H18"/>
    <mergeCell ref="J18:L18"/>
    <mergeCell ref="A20:F20"/>
    <mergeCell ref="A21:F21"/>
    <mergeCell ref="A22:F22"/>
    <mergeCell ref="A32:G32"/>
    <mergeCell ref="J20:K20"/>
    <mergeCell ref="J21:K21"/>
    <mergeCell ref="J22:K22"/>
    <mergeCell ref="J23:K23"/>
    <mergeCell ref="J24:K24"/>
    <mergeCell ref="J26:K26"/>
    <mergeCell ref="J28:K30"/>
    <mergeCell ref="J32:L32"/>
    <mergeCell ref="A23:F23"/>
    <mergeCell ref="A24:F24"/>
    <mergeCell ref="A25:F25"/>
    <mergeCell ref="A26:F26"/>
    <mergeCell ref="A27:F27"/>
    <mergeCell ref="A28:G28"/>
    <mergeCell ref="A30:G30"/>
  </mergeCells>
  <pageMargins left="0.31496062992125984" right="0.31496062992125984" top="0.74803149606299213" bottom="0.74803149606299213" header="0.31496062992125984" footer="0.31496062992125984"/>
  <pageSetup paperSize="9" scale="66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3c4_Αξιολόγηση</vt:lpstr>
      <vt:lpstr>'3c4_Αξιολόγηση'!Print_Area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Νίκος Στράβας</dc:creator>
  <cp:lastModifiedBy>ΓΙΩΡΓΟΣ ΤΕΡΖΑΚΗΣ</cp:lastModifiedBy>
  <cp:lastPrinted>2020-10-02T07:08:16Z</cp:lastPrinted>
  <dcterms:created xsi:type="dcterms:W3CDTF">2020-08-04T01:47:41Z</dcterms:created>
  <dcterms:modified xsi:type="dcterms:W3CDTF">2020-10-08T12:53:22Z</dcterms:modified>
</cp:coreProperties>
</file>